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0" yWindow="120" windowWidth="15570" windowHeight="9360"/>
  </bookViews>
  <sheets>
    <sheet name="PROJECTION SUMMARY " sheetId="1" r:id="rId1"/>
  </sheets>
  <externalReferences>
    <externalReference r:id="rId2"/>
  </externalReferences>
  <definedNames>
    <definedName name="NEW">'[1]2009-ORR-1-Revised'!$A$1:$E$36</definedName>
    <definedName name="Print_Area_MI" localSheetId="0">#REF!</definedName>
    <definedName name="Print_Area_MI">#REF!</definedName>
  </definedNames>
  <calcPr calcId="125725"/>
</workbook>
</file>

<file path=xl/calcChain.xml><?xml version="1.0" encoding="utf-8"?>
<calcChain xmlns="http://schemas.openxmlformats.org/spreadsheetml/2006/main">
  <c r="C4" i="1"/>
  <c r="D4"/>
  <c r="E5"/>
  <c r="C7"/>
  <c r="E7" s="1"/>
  <c r="D7"/>
  <c r="E8"/>
  <c r="E10" s="1"/>
  <c r="C10"/>
  <c r="D10"/>
  <c r="D30"/>
  <c r="D38" s="1"/>
  <c r="D31"/>
  <c r="C32"/>
  <c r="C33"/>
  <c r="C38" s="1"/>
  <c r="D34"/>
  <c r="D35"/>
  <c r="C36"/>
  <c r="B38"/>
  <c r="E21" l="1"/>
  <c r="D11"/>
  <c r="C11"/>
  <c r="E22" l="1"/>
  <c r="E11"/>
  <c r="E23"/>
</calcChain>
</file>

<file path=xl/sharedStrings.xml><?xml version="1.0" encoding="utf-8"?>
<sst xmlns="http://schemas.openxmlformats.org/spreadsheetml/2006/main" count="36" uniqueCount="32">
  <si>
    <t>Total</t>
  </si>
  <si>
    <t>WR</t>
  </si>
  <si>
    <t>LSS/SS</t>
  </si>
  <si>
    <t>IRC/SS</t>
  </si>
  <si>
    <t>IRC/BALTO</t>
  </si>
  <si>
    <t>HIAS/JCS</t>
  </si>
  <si>
    <t>HIAS/JSSA</t>
  </si>
  <si>
    <t>ECDC</t>
  </si>
  <si>
    <t>MONTGOMERY/PG</t>
  </si>
  <si>
    <t>BALTIMORE</t>
  </si>
  <si>
    <t>TOTAL</t>
  </si>
  <si>
    <t xml:space="preserve"> by Maryland Volags</t>
  </si>
  <si>
    <t xml:space="preserve">TABLE 3.  Proposed Refugee arrival projection submitted to US State Department </t>
  </si>
  <si>
    <t>BALTIMORE -BRC  (46%)</t>
  </si>
  <si>
    <t>Clients to be Enrolled in PPP from the New Arrivals (85% of Total Projected)</t>
  </si>
  <si>
    <t>TABLE 2.  PROJECTED NEW PPP ENROLLES FOR FY 2015 BY SITE</t>
  </si>
  <si>
    <t>2. Asylee projection is based on FY 2014 actual asylee data from MORA client database</t>
  </si>
  <si>
    <t xml:space="preserve">   by VOLAGS and FY 2014 arrival data</t>
  </si>
  <si>
    <t xml:space="preserve">1. Refugee arrival projection based on abstract submitted to US State Department </t>
  </si>
  <si>
    <t>PERCENT TOTAL</t>
  </si>
  <si>
    <t>ASYLEES +REFUGEES</t>
  </si>
  <si>
    <t>NUMBER</t>
  </si>
  <si>
    <t>ASYLEES</t>
  </si>
  <si>
    <t>PERCENT</t>
  </si>
  <si>
    <t>REFUGEES</t>
  </si>
  <si>
    <t>TOTAL PROJECTED</t>
  </si>
  <si>
    <t>MONTGOMERY-PG</t>
  </si>
  <si>
    <t>TABLE -1 Refugee and Asylee Projection and Distribution for FY 2015</t>
  </si>
  <si>
    <t>MONTGOMERY PG -SWRC (54%)</t>
  </si>
  <si>
    <t xml:space="preserve">FIGURES LISTED IN EACH TABLE ARE PROJECTIONS ONLY </t>
  </si>
  <si>
    <t xml:space="preserve">AND NOT A GUARANTEE OF THE ACTUAL NUMBERS OF REFUGEES WHO WILL </t>
  </si>
  <si>
    <t>RESETTLE IN MARYLAND</t>
  </si>
</sst>
</file>

<file path=xl/styles.xml><?xml version="1.0" encoding="utf-8"?>
<styleSheet xmlns="http://schemas.openxmlformats.org/spreadsheetml/2006/main">
  <fonts count="4">
    <font>
      <sz val="10"/>
      <name val="MS Sans Serif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horizontal="center"/>
    </xf>
  </cellStyleXfs>
  <cellXfs count="4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3" fontId="1" fillId="0" borderId="0" xfId="0" applyNumberFormat="1" applyFont="1"/>
    <xf numFmtId="3" fontId="2" fillId="0" borderId="7" xfId="0" applyNumberFormat="1" applyFont="1" applyBorder="1" applyAlignment="1">
      <alignment horizontal="center"/>
    </xf>
    <xf numFmtId="9" fontId="2" fillId="0" borderId="7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9" fontId="2" fillId="0" borderId="19" xfId="0" applyNumberFormat="1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2" xfId="0" applyFont="1" applyBorder="1"/>
    <xf numFmtId="0" fontId="2" fillId="0" borderId="16" xfId="0" applyFont="1" applyBorder="1"/>
    <xf numFmtId="0" fontId="2" fillId="0" borderId="19" xfId="0" applyFont="1" applyBorder="1"/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19" xfId="0" applyFont="1" applyBorder="1" applyAlignment="1"/>
    <xf numFmtId="0" fontId="2" fillId="0" borderId="17" xfId="0" applyFont="1" applyBorder="1" applyAlignment="1"/>
    <xf numFmtId="0" fontId="2" fillId="0" borderId="14" xfId="0" applyFont="1" applyBorder="1" applyAlignment="1">
      <alignment horizontal="right"/>
    </xf>
    <xf numFmtId="0" fontId="1" fillId="0" borderId="12" xfId="0" applyFont="1" applyBorder="1" applyAlignment="1"/>
    <xf numFmtId="0" fontId="2" fillId="0" borderId="7" xfId="0" applyFont="1" applyBorder="1" applyAlignment="1">
      <alignment horizontal="right"/>
    </xf>
    <xf numFmtId="0" fontId="2" fillId="0" borderId="14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right"/>
    </xf>
    <xf numFmtId="0" fontId="2" fillId="0" borderId="12" xfId="0" applyFont="1" applyBorder="1" applyAlignment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NA/MONA_STAFF/DATAUNIT/Plan/O%20R%20R_1/FY%202009%20REVISED%20ORR-1/ORR_1_FY09-Revise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9-ORR-1-Revised"/>
      <sheetName val="2009-ORR-1-Rev-with brkdown"/>
    </sheetNames>
    <sheetDataSet>
      <sheetData sheetId="0">
        <row r="1">
          <cell r="A1" t="str">
            <v>Department of Health and Human Services                                                                                       OMB No. 0970-0030</v>
          </cell>
        </row>
        <row r="2">
          <cell r="A2" t="str">
            <v>Administration for Children and Families                                                                                  Approval Expires 04/30/01</v>
          </cell>
          <cell r="D2" t="str">
            <v>Approval Expires: 02/29/2008</v>
          </cell>
        </row>
        <row r="4">
          <cell r="A4" t="str">
            <v xml:space="preserve">                   Refugee Resettlement Program Estimates: CMA </v>
          </cell>
        </row>
        <row r="5">
          <cell r="A5" t="str">
            <v xml:space="preserve">                                               (Cash/Medical/Administration/Unaccompanied Minors)</v>
          </cell>
        </row>
        <row r="7">
          <cell r="A7" t="str">
            <v xml:space="preserve">State: Maryland   </v>
          </cell>
          <cell r="C7" t="str">
            <v xml:space="preserve">  Federal Fiscal Year: 2009  Date:__________</v>
          </cell>
        </row>
        <row r="8">
          <cell r="A8" t="str">
            <v>Revised 08/07/2009</v>
          </cell>
        </row>
        <row r="10">
          <cell r="A10" t="str">
            <v>Col. 1</v>
          </cell>
          <cell r="B10" t="str">
            <v>Col. 2</v>
          </cell>
          <cell r="C10" t="str">
            <v>Col. 3</v>
          </cell>
          <cell r="D10" t="str">
            <v>Col. 4</v>
          </cell>
        </row>
        <row r="11">
          <cell r="B11" t="str">
            <v>Estimated</v>
          </cell>
          <cell r="C11" t="str">
            <v>Estimated</v>
          </cell>
          <cell r="D11" t="str">
            <v>Estimated</v>
          </cell>
        </row>
        <row r="12">
          <cell r="A12" t="str">
            <v>Cash/Medical</v>
          </cell>
          <cell r="B12" t="str">
            <v>Average Monthly</v>
          </cell>
          <cell r="C12" t="str">
            <v>Average Monthly</v>
          </cell>
          <cell r="D12" t="str">
            <v>Fiscal Year</v>
          </cell>
          <cell r="E12" t="str">
            <v xml:space="preserve"> </v>
          </cell>
        </row>
        <row r="13">
          <cell r="A13" t="str">
            <v>Administration</v>
          </cell>
          <cell r="B13" t="str">
            <v>Unit Cost</v>
          </cell>
          <cell r="C13" t="str">
            <v>Recipients/Users</v>
          </cell>
          <cell r="D13" t="str">
            <v>Expenditures a/</v>
          </cell>
          <cell r="E13" t="str">
            <v xml:space="preserve">  </v>
          </cell>
        </row>
        <row r="15">
          <cell r="A15" t="str">
            <v xml:space="preserve">  Cash assistance:</v>
          </cell>
          <cell r="E15" t="str">
            <v xml:space="preserve"> </v>
          </cell>
        </row>
        <row r="16">
          <cell r="A16" t="str">
            <v xml:space="preserve">    RCA recipients</v>
          </cell>
          <cell r="B16">
            <v>367</v>
          </cell>
          <cell r="C16">
            <v>343</v>
          </cell>
          <cell r="D16">
            <v>1510572</v>
          </cell>
          <cell r="E16">
            <v>1</v>
          </cell>
        </row>
        <row r="17">
          <cell r="A17" t="str">
            <v xml:space="preserve">  Medical assistance:</v>
          </cell>
          <cell r="E17" t="str">
            <v xml:space="preserve"> </v>
          </cell>
        </row>
        <row r="18">
          <cell r="A18" t="str">
            <v xml:space="preserve">    Health Screenings  b/</v>
          </cell>
          <cell r="B18">
            <v>655</v>
          </cell>
          <cell r="C18">
            <v>86</v>
          </cell>
          <cell r="D18">
            <v>675960</v>
          </cell>
          <cell r="E18">
            <v>2</v>
          </cell>
        </row>
        <row r="19">
          <cell r="A19" t="str">
            <v xml:space="preserve">    RMA recipients</v>
          </cell>
          <cell r="B19">
            <v>742</v>
          </cell>
          <cell r="C19">
            <v>235</v>
          </cell>
          <cell r="D19">
            <v>2092440</v>
          </cell>
          <cell r="E19">
            <v>3</v>
          </cell>
        </row>
        <row r="20">
          <cell r="A20" t="str">
            <v xml:space="preserve">  Administration:</v>
          </cell>
          <cell r="E20" t="str">
            <v xml:space="preserve"> </v>
          </cell>
        </row>
        <row r="21">
          <cell r="A21" t="str">
            <v xml:space="preserve">    Overall management  c/</v>
          </cell>
          <cell r="D21" t="str">
            <v xml:space="preserve">  $</v>
          </cell>
          <cell r="E21">
            <v>4</v>
          </cell>
        </row>
        <row r="22">
          <cell r="A22" t="str">
            <v xml:space="preserve">    Provision of RCA/RMA</v>
          </cell>
          <cell r="D22" t="str">
            <v xml:space="preserve">  $</v>
          </cell>
          <cell r="E22">
            <v>5</v>
          </cell>
        </row>
        <row r="23">
          <cell r="A23" t="str">
            <v>Total administration/d</v>
          </cell>
          <cell r="B23" t="str">
            <v xml:space="preserve"> </v>
          </cell>
          <cell r="D23">
            <v>4691624</v>
          </cell>
          <cell r="E23">
            <v>6</v>
          </cell>
        </row>
        <row r="24">
          <cell r="A24" t="str">
            <v xml:space="preserve">  Child welfare services for</v>
          </cell>
        </row>
        <row r="25">
          <cell r="A25" t="str">
            <v xml:space="preserve">  unaccompanied minors</v>
          </cell>
          <cell r="B25" t="str">
            <v xml:space="preserve">  $</v>
          </cell>
          <cell r="D25" t="str">
            <v xml:space="preserve">  $</v>
          </cell>
          <cell r="E25">
            <v>7</v>
          </cell>
        </row>
        <row r="26">
          <cell r="A26" t="str">
            <v xml:space="preserve">  (including administration)</v>
          </cell>
        </row>
        <row r="27">
          <cell r="C27" t="str">
            <v>Total</v>
          </cell>
          <cell r="E27" t="str">
            <v xml:space="preserve"> </v>
          </cell>
        </row>
        <row r="28">
          <cell r="C28" t="str">
            <v>Estimate e/</v>
          </cell>
          <cell r="D28">
            <v>8970596</v>
          </cell>
          <cell r="E28">
            <v>8</v>
          </cell>
        </row>
        <row r="29">
          <cell r="A29" t="str">
            <v xml:space="preserve"> Signature: Approving Official</v>
          </cell>
          <cell r="C29" t="str">
            <v xml:space="preserve"> Typed Name and Title</v>
          </cell>
        </row>
        <row r="30">
          <cell r="C30" t="str">
            <v>Edward Lin, State Refugee Coordinator</v>
          </cell>
        </row>
        <row r="31">
          <cell r="A31" t="str">
            <v xml:space="preserve"> Date Submitted</v>
          </cell>
          <cell r="C31" t="str">
            <v xml:space="preserve"> Agency Name</v>
          </cell>
        </row>
        <row r="32">
          <cell r="C32" t="str">
            <v>DHR/FIA/Maryland Office for New Americans</v>
          </cell>
        </row>
        <row r="33">
          <cell r="A33" t="str">
            <v>a/  To annualize monthly costs, first multiply column 2 by column 3 and then multiply by 12.</v>
          </cell>
        </row>
        <row r="34">
          <cell r="A34" t="str">
            <v>b/  Include only health screening costs paid through RMA.</v>
          </cell>
        </row>
        <row r="35">
          <cell r="A35" t="str">
            <v>c/  In accordance with 45 CFR 400.13(c).</v>
          </cell>
        </row>
        <row r="36">
          <cell r="A36" t="str">
            <v>d/ Line 6 equals sum of lines 4 and 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zoomScaleNormal="100" workbookViewId="0">
      <selection activeCell="C43" sqref="B43:C43"/>
    </sheetView>
  </sheetViews>
  <sheetFormatPr defaultColWidth="8.85546875" defaultRowHeight="12.75"/>
  <cols>
    <col min="1" max="1" width="21.140625" style="1" bestFit="1" customWidth="1"/>
    <col min="2" max="2" width="11.140625" style="1" customWidth="1"/>
    <col min="3" max="3" width="12.5703125" style="1" bestFit="1" customWidth="1"/>
    <col min="4" max="4" width="22.42578125" style="1" customWidth="1"/>
    <col min="5" max="5" width="19.7109375" style="1" bestFit="1" customWidth="1"/>
    <col min="6" max="16384" width="8.85546875" style="1"/>
  </cols>
  <sheetData>
    <row r="1" spans="1:5" ht="31.9" customHeight="1">
      <c r="A1" s="32" t="s">
        <v>27</v>
      </c>
      <c r="B1" s="32"/>
      <c r="C1" s="32"/>
      <c r="D1" s="32"/>
      <c r="E1" s="32"/>
    </row>
    <row r="2" spans="1:5">
      <c r="A2" s="20"/>
      <c r="B2" s="20"/>
      <c r="C2" s="20"/>
      <c r="D2" s="20"/>
      <c r="E2" s="20"/>
    </row>
    <row r="3" spans="1:5" ht="19.899999999999999" customHeight="1">
      <c r="A3" s="20"/>
      <c r="B3" s="20"/>
      <c r="C3" s="30" t="s">
        <v>9</v>
      </c>
      <c r="D3" s="30" t="s">
        <v>26</v>
      </c>
      <c r="E3" s="30" t="s">
        <v>25</v>
      </c>
    </row>
    <row r="4" spans="1:5" ht="19.899999999999999" customHeight="1">
      <c r="A4" s="33" t="s">
        <v>24</v>
      </c>
      <c r="B4" s="28" t="s">
        <v>23</v>
      </c>
      <c r="C4" s="23">
        <f>+C5/E5</f>
        <v>0.51410658307210033</v>
      </c>
      <c r="D4" s="23">
        <f>+D5/E5</f>
        <v>0.48589341692789967</v>
      </c>
      <c r="E4" s="23">
        <v>1</v>
      </c>
    </row>
    <row r="5" spans="1:5" ht="19.899999999999999" customHeight="1">
      <c r="A5" s="34"/>
      <c r="B5" s="29" t="s">
        <v>21</v>
      </c>
      <c r="C5" s="21">
        <v>984</v>
      </c>
      <c r="D5" s="21">
        <v>930</v>
      </c>
      <c r="E5" s="15">
        <f>+C5+D5</f>
        <v>1914</v>
      </c>
    </row>
    <row r="6" spans="1:5">
      <c r="A6" s="28"/>
      <c r="B6" s="24"/>
      <c r="C6" s="27"/>
      <c r="D6" s="26"/>
      <c r="E6" s="25"/>
    </row>
    <row r="7" spans="1:5" ht="19.899999999999999" customHeight="1">
      <c r="A7" s="33" t="s">
        <v>22</v>
      </c>
      <c r="B7" s="24" t="s">
        <v>23</v>
      </c>
      <c r="C7" s="23">
        <f>C8/E8</f>
        <v>0.3</v>
      </c>
      <c r="D7" s="23">
        <f>D8/E8</f>
        <v>0.7</v>
      </c>
      <c r="E7" s="23">
        <f>C7+D7</f>
        <v>1</v>
      </c>
    </row>
    <row r="8" spans="1:5" ht="19.899999999999999" customHeight="1">
      <c r="A8" s="34" t="s">
        <v>22</v>
      </c>
      <c r="B8" s="22" t="s">
        <v>21</v>
      </c>
      <c r="C8" s="21">
        <v>180</v>
      </c>
      <c r="D8" s="21">
        <v>420</v>
      </c>
      <c r="E8" s="21">
        <f>C8+D8</f>
        <v>600</v>
      </c>
    </row>
    <row r="9" spans="1:5">
      <c r="A9" s="20"/>
      <c r="B9" s="20"/>
      <c r="C9" s="19"/>
      <c r="D9" s="18"/>
      <c r="E9" s="17"/>
    </row>
    <row r="10" spans="1:5" ht="22.15" customHeight="1">
      <c r="A10" s="35" t="s">
        <v>20</v>
      </c>
      <c r="B10" s="36"/>
      <c r="C10" s="15">
        <f>C8+C5</f>
        <v>1164</v>
      </c>
      <c r="D10" s="15">
        <f>D8+D5</f>
        <v>1350</v>
      </c>
      <c r="E10" s="15">
        <f>E8+E5</f>
        <v>2514</v>
      </c>
    </row>
    <row r="11" spans="1:5" ht="20.45" customHeight="1">
      <c r="A11" s="37" t="s">
        <v>19</v>
      </c>
      <c r="B11" s="37"/>
      <c r="C11" s="16">
        <f>C10/$E$10</f>
        <v>0.46300715990453462</v>
      </c>
      <c r="D11" s="16">
        <f>D10/$E$10</f>
        <v>0.53699284009546544</v>
      </c>
      <c r="E11" s="16">
        <f>C11+D11</f>
        <v>1</v>
      </c>
    </row>
    <row r="13" spans="1:5">
      <c r="A13" s="1" t="s">
        <v>18</v>
      </c>
    </row>
    <row r="14" spans="1:5">
      <c r="A14" s="1" t="s">
        <v>17</v>
      </c>
    </row>
    <row r="16" spans="1:5">
      <c r="A16" s="1" t="s">
        <v>16</v>
      </c>
    </row>
    <row r="19" spans="1:7" ht="21" customHeight="1">
      <c r="A19" s="32" t="s">
        <v>15</v>
      </c>
      <c r="B19" s="32"/>
      <c r="C19" s="32"/>
      <c r="D19" s="32"/>
      <c r="E19" s="32"/>
    </row>
    <row r="21" spans="1:7" ht="37.15" customHeight="1">
      <c r="A21" s="38" t="s">
        <v>14</v>
      </c>
      <c r="B21" s="39"/>
      <c r="C21" s="39"/>
      <c r="D21" s="40"/>
      <c r="E21" s="15">
        <f>+E10*0.85</f>
        <v>2136.9</v>
      </c>
    </row>
    <row r="22" spans="1:7" ht="19.149999999999999" customHeight="1">
      <c r="A22" s="35" t="s">
        <v>13</v>
      </c>
      <c r="B22" s="41"/>
      <c r="C22" s="41"/>
      <c r="D22" s="42"/>
      <c r="E22" s="15">
        <f>+C11*E21</f>
        <v>989.40000000000009</v>
      </c>
    </row>
    <row r="23" spans="1:7" ht="22.15" customHeight="1">
      <c r="A23" s="35" t="s">
        <v>28</v>
      </c>
      <c r="B23" s="41"/>
      <c r="C23" s="41"/>
      <c r="D23" s="42"/>
      <c r="E23" s="15">
        <f>+D11*E21</f>
        <v>1147.5000000000002</v>
      </c>
      <c r="G23" s="14"/>
    </row>
    <row r="26" spans="1:7">
      <c r="A26" s="32" t="s">
        <v>12</v>
      </c>
      <c r="B26" s="32"/>
      <c r="C26" s="32"/>
      <c r="D26" s="32"/>
      <c r="E26" s="32"/>
    </row>
    <row r="27" spans="1:7">
      <c r="A27" s="32" t="s">
        <v>11</v>
      </c>
      <c r="B27" s="32"/>
      <c r="C27" s="32"/>
      <c r="D27" s="32"/>
      <c r="E27" s="32"/>
    </row>
    <row r="28" spans="1:7" ht="13.5" thickBot="1"/>
    <row r="29" spans="1:7">
      <c r="A29" s="13"/>
      <c r="B29" s="12" t="s">
        <v>10</v>
      </c>
      <c r="C29" s="12" t="s">
        <v>9</v>
      </c>
      <c r="D29" s="11" t="s">
        <v>8</v>
      </c>
    </row>
    <row r="30" spans="1:7">
      <c r="A30" s="10" t="s">
        <v>7</v>
      </c>
      <c r="B30" s="9">
        <v>250</v>
      </c>
      <c r="C30" s="9"/>
      <c r="D30" s="8">
        <f>+B30</f>
        <v>250</v>
      </c>
    </row>
    <row r="31" spans="1:7">
      <c r="A31" s="10" t="s">
        <v>6</v>
      </c>
      <c r="B31" s="9">
        <v>50</v>
      </c>
      <c r="C31" s="9"/>
      <c r="D31" s="8">
        <f>+B31</f>
        <v>50</v>
      </c>
    </row>
    <row r="32" spans="1:7">
      <c r="A32" s="10" t="s">
        <v>5</v>
      </c>
      <c r="B32" s="9">
        <v>14</v>
      </c>
      <c r="C32" s="9">
        <f>+B32</f>
        <v>14</v>
      </c>
      <c r="D32" s="8"/>
    </row>
    <row r="33" spans="1:4">
      <c r="A33" s="10" t="s">
        <v>4</v>
      </c>
      <c r="B33" s="9">
        <v>820</v>
      </c>
      <c r="C33" s="9">
        <f>+B33</f>
        <v>820</v>
      </c>
      <c r="D33" s="8"/>
    </row>
    <row r="34" spans="1:4">
      <c r="A34" s="10" t="s">
        <v>3</v>
      </c>
      <c r="B34" s="9">
        <v>430</v>
      </c>
      <c r="C34" s="9"/>
      <c r="D34" s="8">
        <f>+B34</f>
        <v>430</v>
      </c>
    </row>
    <row r="35" spans="1:4">
      <c r="A35" s="10" t="s">
        <v>2</v>
      </c>
      <c r="B35" s="9">
        <v>200</v>
      </c>
      <c r="C35" s="9"/>
      <c r="D35" s="8">
        <f>+B35</f>
        <v>200</v>
      </c>
    </row>
    <row r="36" spans="1:4">
      <c r="A36" s="10" t="s">
        <v>1</v>
      </c>
      <c r="B36" s="9">
        <v>150</v>
      </c>
      <c r="C36" s="9">
        <f>+B36</f>
        <v>150</v>
      </c>
      <c r="D36" s="8"/>
    </row>
    <row r="37" spans="1:4">
      <c r="A37" s="7"/>
      <c r="B37" s="6"/>
      <c r="C37" s="6"/>
      <c r="D37" s="5"/>
    </row>
    <row r="38" spans="1:4" ht="13.5" thickBot="1">
      <c r="A38" s="4" t="s">
        <v>0</v>
      </c>
      <c r="B38" s="3">
        <f>SUM(B30:B36)</f>
        <v>1914</v>
      </c>
      <c r="C38" s="3">
        <f>SUM(C30:C36)</f>
        <v>984</v>
      </c>
      <c r="D38" s="2">
        <f>SUM(D30:D36)</f>
        <v>930</v>
      </c>
    </row>
    <row r="40" spans="1:4">
      <c r="A40" s="31" t="s">
        <v>29</v>
      </c>
    </row>
    <row r="41" spans="1:4">
      <c r="A41" s="20" t="s">
        <v>30</v>
      </c>
    </row>
    <row r="42" spans="1:4">
      <c r="A42" s="31" t="s">
        <v>31</v>
      </c>
    </row>
  </sheetData>
  <mergeCells count="11">
    <mergeCell ref="A27:E27"/>
    <mergeCell ref="A1:E1"/>
    <mergeCell ref="A4:A5"/>
    <mergeCell ref="A7:A8"/>
    <mergeCell ref="A10:B10"/>
    <mergeCell ref="A11:B11"/>
    <mergeCell ref="A19:E19"/>
    <mergeCell ref="A21:D21"/>
    <mergeCell ref="A22:D22"/>
    <mergeCell ref="A23:D23"/>
    <mergeCell ref="A26:E26"/>
  </mergeCells>
  <pageMargins left="0.7" right="0.7" top="0.75" bottom="0.75" header="0.3" footer="0.3"/>
  <pageSetup orientation="portrait" r:id="rId1"/>
  <headerFooter>
    <oddHeader>&amp;R&amp;"Arial,Bold"&amp;12FIA/ORA-15-001-S
Attachment L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PROJECTION SUMMARY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DHRAdmin</dc:creator>
  <cp:lastModifiedBy>singletone</cp:lastModifiedBy>
  <cp:lastPrinted>2014-11-07T15:37:27Z</cp:lastPrinted>
  <dcterms:created xsi:type="dcterms:W3CDTF">2014-10-08T14:05:26Z</dcterms:created>
  <dcterms:modified xsi:type="dcterms:W3CDTF">2014-11-07T17:23:11Z</dcterms:modified>
</cp:coreProperties>
</file>